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'bs'!$A$1:$C$64</definedName>
    <definedName name="_xlnm.Print_Area" localSheetId="3">'cashflow'!$A$1:$I$75</definedName>
    <definedName name="_xlnm.Print_Area" localSheetId="2">'equity'!$A$1:$J$46</definedName>
    <definedName name="_xlnm.Print_Area" localSheetId="1">'pl'!$A$1:$E$38</definedName>
  </definedNames>
  <calcPr fullCalcOnLoad="1"/>
</workbook>
</file>

<file path=xl/sharedStrings.xml><?xml version="1.0" encoding="utf-8"?>
<sst xmlns="http://schemas.openxmlformats.org/spreadsheetml/2006/main" count="168" uniqueCount="136">
  <si>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</si>
  <si>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</si>
  <si>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</si>
  <si>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</si>
  <si>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</si>
  <si>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</si>
  <si>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</si>
  <si>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</si>
  <si>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</si>
  <si>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</si>
  <si>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</si>
  <si>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</si>
  <si>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</si>
  <si>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</si>
  <si>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</si>
  <si>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</si>
  <si>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</si>
  <si>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</si>
  <si>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</si>
  <si>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</si>
  <si>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</si>
  <si>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</si>
  <si>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</si>
  <si>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</si>
  <si>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Total</t>
  </si>
  <si>
    <t xml:space="preserve">CONDENSED CONSOLIDATED CASH FLOW STATEMENT </t>
  </si>
  <si>
    <t>As at</t>
  </si>
  <si>
    <t>Unaudited</t>
  </si>
  <si>
    <t>(The figures have not been audited)</t>
  </si>
  <si>
    <t>INDIVIDUAL QUARTER</t>
  </si>
  <si>
    <t>CASH FLOWS FROM OPERATING ACTIVITIES</t>
  </si>
  <si>
    <t>Interest received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</si>
  <si>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</si>
  <si>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</si>
  <si>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</si>
  <si>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</si>
  <si>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</si>
  <si>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</si>
  <si>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Interest income</t>
  </si>
  <si>
    <t>Receivables</t>
  </si>
  <si>
    <t>Payables</t>
  </si>
  <si>
    <t>Purchase of property, plant and equipment</t>
  </si>
  <si>
    <t>CASH AND CASH EQUIVALENTS AT END</t>
  </si>
  <si>
    <t>Adjustments for :</t>
  </si>
  <si>
    <t xml:space="preserve">CASH AND CASH EQUIVALENTS AT BEGINNING </t>
  </si>
  <si>
    <t>Short term accumulated compensated absences</t>
  </si>
  <si>
    <t>Cost of sales</t>
  </si>
  <si>
    <t>Other income</t>
  </si>
  <si>
    <t>Attributable to:</t>
  </si>
  <si>
    <t>Equity holders of the parent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</si>
  <si>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</si>
  <si>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</si>
  <si>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</si>
  <si>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</si>
  <si>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</si>
  <si>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</si>
  <si>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</si>
  <si>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</si>
  <si>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</si>
  <si>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</si>
  <si>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</si>
  <si>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</si>
  <si>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</si>
  <si>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</si>
  <si>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Attributable  to Equity Holders of the Parent</t>
  </si>
  <si>
    <t xml:space="preserve">Minority </t>
  </si>
  <si>
    <t xml:space="preserve">Total </t>
  </si>
  <si>
    <t>Equity</t>
  </si>
  <si>
    <t>to equity holders of the parent:</t>
  </si>
  <si>
    <t>Operating profit before working capital changes</t>
  </si>
  <si>
    <t>Tax payables</t>
  </si>
  <si>
    <t>Gross profit</t>
  </si>
  <si>
    <t>Selling and administrative expenses</t>
  </si>
  <si>
    <t>Tax paid</t>
  </si>
  <si>
    <t>Interests</t>
  </si>
  <si>
    <t>Basic and diluted (sen)</t>
  </si>
  <si>
    <t>Audited</t>
  </si>
  <si>
    <t>Investment properties</t>
  </si>
  <si>
    <t>Non-current assets classified as held for sale</t>
  </si>
  <si>
    <t>Borrowing</t>
  </si>
  <si>
    <t>Borrowings</t>
  </si>
  <si>
    <t>Finance costs</t>
  </si>
  <si>
    <t>At 1 Aug 2008</t>
  </si>
  <si>
    <t>Obsolete inventories</t>
  </si>
  <si>
    <t>Gain on disposal of assets held for sale</t>
  </si>
  <si>
    <t>Interest paid</t>
  </si>
  <si>
    <t>Balance of proceeds from disposal of assets held for sale</t>
  </si>
  <si>
    <t>Repayment of hire purchase creditor</t>
  </si>
  <si>
    <t>Interest expense</t>
  </si>
  <si>
    <t>Provision for doubtful debts</t>
  </si>
  <si>
    <t>Impairment of golf club membership</t>
  </si>
  <si>
    <t>Increase/ (decrease) in trade financing</t>
  </si>
  <si>
    <t>CUMULATIVE QUARTERS</t>
  </si>
  <si>
    <t>Tax refundable</t>
  </si>
  <si>
    <t>Net cash from/ (used in) financing activities</t>
  </si>
  <si>
    <t>31.07.2009</t>
  </si>
  <si>
    <t>Deferred tax assets</t>
  </si>
  <si>
    <t>Reversal of impairment losses on investment properties</t>
  </si>
  <si>
    <t>Plant and equipment written off</t>
  </si>
  <si>
    <t>Bad debts written off</t>
  </si>
  <si>
    <t>Gross dividend income</t>
  </si>
  <si>
    <t>Proceeds from disposal of plant and equipment</t>
  </si>
  <si>
    <t>31.10.2009</t>
  </si>
  <si>
    <t>The condensed consolidated balance sheet should be read in conjunction with the audited financial statements for the year ended 31 July 2009.</t>
  </si>
  <si>
    <t>31-Oct-09</t>
  </si>
  <si>
    <t>31-Oct-08</t>
  </si>
  <si>
    <t>3 Months Ended</t>
  </si>
  <si>
    <t>1st Quarter</t>
  </si>
  <si>
    <t>Profit before taxation</t>
  </si>
  <si>
    <t>Profit for the period</t>
  </si>
  <si>
    <t xml:space="preserve">Profit per share attributable </t>
  </si>
  <si>
    <t>The condensed consolidated income statement should be read in conjunction with the audited financial statements for the year ended 31 July 2009.</t>
  </si>
  <si>
    <t>At 31 Oct 2008</t>
  </si>
  <si>
    <t>At 31 Oct 2009</t>
  </si>
  <si>
    <t>At 1 Aug 2009</t>
  </si>
  <si>
    <t>Accumulated</t>
  </si>
  <si>
    <t>losses</t>
  </si>
  <si>
    <t>Profit for the three (3) months period</t>
  </si>
  <si>
    <t>CONDENSED CONSOLIDATED INCOME STATEMENTS FOR THE QUARTER ENDED 31 OCTOBER 2009</t>
  </si>
  <si>
    <t>3 months ended</t>
  </si>
  <si>
    <t>31 Oct 2008</t>
  </si>
  <si>
    <t>31 Oct 2009</t>
  </si>
  <si>
    <t>FOR THE QUARTER ENDED 31 OCT 2009</t>
  </si>
  <si>
    <t>Cash generated from/ (used in) operations</t>
  </si>
  <si>
    <t>Net cash from/ (used in) operating activities</t>
  </si>
  <si>
    <t>Net cash from/ (used in) investing activities</t>
  </si>
  <si>
    <t>The condensed consolidated cash flow statement should be read in conjunction with the audited financial statements for the year ended 31 July 2009.</t>
  </si>
  <si>
    <t>The condensed consolidated statement of changes in equity should be read in conjunction with the audited financial statements for the year ended 31 July 2009.</t>
  </si>
  <si>
    <t>Loss on disposal of plant and equipment</t>
  </si>
  <si>
    <t>Unrealised gain on foreign exchange</t>
  </si>
  <si>
    <t>FOR THE QUARTER ENDED 31 OCTOBER 2009</t>
  </si>
  <si>
    <t xml:space="preserve">CONDENSED CONSOLIDATED STATEMENT OF CHANGES IN EQUITY </t>
  </si>
  <si>
    <t>Inventories written down to net realisable value</t>
  </si>
  <si>
    <t>NET INCREASE IN CASH AND CASH EQUIVALENTS</t>
  </si>
  <si>
    <t xml:space="preserve">   OF THE PERIOD</t>
  </si>
  <si>
    <t>Share of loss of associate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</si>
</sst>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5" fontId="5" fillId="0" borderId="10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/>
    </xf>
    <xf numFmtId="15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Alignment="1" quotePrefix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38" fontId="5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38" fontId="5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42" applyNumberFormat="1" applyFont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172" fontId="5" fillId="0" borderId="0" xfId="42" applyNumberFormat="1" applyFont="1" applyFill="1" applyBorder="1" applyAlignment="1">
      <alignment/>
    </xf>
    <xf numFmtId="172" fontId="5" fillId="0" borderId="0" xfId="42" applyNumberFormat="1" applyFont="1" applyFill="1" applyAlignment="1">
      <alignment/>
    </xf>
    <xf numFmtId="172" fontId="5" fillId="0" borderId="0" xfId="42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2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2" fontId="7" fillId="0" borderId="12" xfId="0" applyNumberFormat="1" applyFont="1" applyFill="1" applyBorder="1" applyAlignment="1">
      <alignment horizontal="right" vertical="center"/>
    </xf>
    <xf numFmtId="171" fontId="5" fillId="0" borderId="0" xfId="42" applyFont="1" applyFill="1" applyAlignment="1">
      <alignment horizontal="right"/>
    </xf>
    <xf numFmtId="41" fontId="5" fillId="0" borderId="0" xfId="42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/>
    </xf>
    <xf numFmtId="172" fontId="7" fillId="0" borderId="12" xfId="0" applyNumberFormat="1" applyFont="1" applyBorder="1" applyAlignment="1">
      <alignment horizontal="right"/>
    </xf>
    <xf numFmtId="41" fontId="5" fillId="0" borderId="0" xfId="0" applyNumberFormat="1" applyFont="1" applyAlignment="1">
      <alignment/>
    </xf>
    <xf numFmtId="171" fontId="5" fillId="0" borderId="0" xfId="42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10" fontId="5" fillId="0" borderId="0" xfId="6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2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9" fontId="5" fillId="0" borderId="17" xfId="0" applyNumberFormat="1" applyFont="1" applyFill="1" applyBorder="1" applyAlignment="1">
      <alignment/>
    </xf>
    <xf numFmtId="39" fontId="5" fillId="0" borderId="18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1" fontId="5" fillId="0" borderId="24" xfId="0" applyNumberFormat="1" applyFont="1" applyFill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26" xfId="0" applyNumberFormat="1" applyFont="1" applyFill="1" applyBorder="1" applyAlignment="1">
      <alignment/>
    </xf>
    <xf numFmtId="41" fontId="5" fillId="0" borderId="26" xfId="0" applyNumberFormat="1" applyFont="1" applyBorder="1" applyAlignment="1">
      <alignment/>
    </xf>
    <xf numFmtId="41" fontId="5" fillId="0" borderId="23" xfId="0" applyNumberFormat="1" applyFont="1" applyFill="1" applyBorder="1" applyAlignment="1">
      <alignment/>
    </xf>
    <xf numFmtId="41" fontId="5" fillId="0" borderId="25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24" xfId="42" applyNumberFormat="1" applyFont="1" applyFill="1" applyBorder="1" applyAlignment="1">
      <alignment/>
    </xf>
    <xf numFmtId="41" fontId="5" fillId="0" borderId="24" xfId="42" applyNumberFormat="1" applyFont="1" applyBorder="1" applyAlignment="1">
      <alignment/>
    </xf>
    <xf numFmtId="0" fontId="7" fillId="0" borderId="0" xfId="0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41" fontId="5" fillId="0" borderId="28" xfId="0" applyNumberFormat="1" applyFont="1" applyFill="1" applyBorder="1" applyAlignment="1">
      <alignment/>
    </xf>
    <xf numFmtId="41" fontId="5" fillId="0" borderId="28" xfId="0" applyNumberFormat="1" applyFont="1" applyBorder="1" applyAlignment="1">
      <alignment/>
    </xf>
    <xf numFmtId="185" fontId="5" fillId="0" borderId="25" xfId="42" applyNumberFormat="1" applyFont="1" applyFill="1" applyBorder="1" applyAlignment="1">
      <alignment/>
    </xf>
    <xf numFmtId="185" fontId="5" fillId="0" borderId="25" xfId="42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0" fontId="7" fillId="0" borderId="0" xfId="45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85725</xdr:rowOff>
    </xdr:from>
    <xdr:to>
      <xdr:col>3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905125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85725</xdr:rowOff>
    </xdr:from>
    <xdr:to>
      <xdr:col>5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438650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</xdr:row>
      <xdr:rowOff>76200</xdr:rowOff>
    </xdr:from>
    <xdr:to>
      <xdr:col>3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95525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7</xdr:row>
      <xdr:rowOff>95250</xdr:rowOff>
    </xdr:from>
    <xdr:to>
      <xdr:col>7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629275" y="1266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view="pageBreakPreview" zoomScaleSheetLayoutView="100" zoomScalePageLayoutView="0" workbookViewId="0" topLeftCell="A1">
      <selection activeCell="G48" sqref="G48"/>
    </sheetView>
  </sheetViews>
  <sheetFormatPr defaultColWidth="9.140625" defaultRowHeight="12.75"/>
  <cols>
    <col min="1" max="1" width="50.7109375" style="1" customWidth="1"/>
    <col min="2" max="2" width="17.7109375" style="25" customWidth="1"/>
    <col min="3" max="3" width="17.7109375" style="1" customWidth="1"/>
    <col min="4" max="16384" width="9.140625" style="1" customWidth="1"/>
  </cols>
  <sheetData>
    <row r="1" spans="1:3" ht="15.75">
      <c r="A1" s="111" t="s">
        <v>12</v>
      </c>
      <c r="B1" s="111"/>
      <c r="C1" s="111"/>
    </row>
    <row r="2" spans="1:3" ht="12.75">
      <c r="A2" s="112" t="s">
        <v>0</v>
      </c>
      <c r="B2" s="112"/>
      <c r="C2" s="112"/>
    </row>
    <row r="3" spans="1:3" ht="12.75">
      <c r="A3" s="113"/>
      <c r="B3" s="113"/>
      <c r="C3" s="113"/>
    </row>
    <row r="4" spans="1:3" ht="12.75">
      <c r="A4" s="113" t="s">
        <v>1</v>
      </c>
      <c r="B4" s="113"/>
      <c r="C4" s="113"/>
    </row>
    <row r="5" spans="1:3" ht="12.75">
      <c r="A5" s="114" t="s">
        <v>14</v>
      </c>
      <c r="B5" s="114"/>
      <c r="C5" s="114"/>
    </row>
    <row r="6" spans="1:3" ht="12.75">
      <c r="A6" s="2"/>
      <c r="B6" s="3"/>
      <c r="C6" s="2"/>
    </row>
    <row r="7" spans="2:3" ht="12.75">
      <c r="B7" s="3"/>
      <c r="C7" s="2"/>
    </row>
    <row r="8" spans="2:3" ht="6" customHeight="1">
      <c r="B8" s="81"/>
      <c r="C8" s="59"/>
    </row>
    <row r="9" spans="2:3" ht="12.75">
      <c r="B9" s="82" t="s">
        <v>26</v>
      </c>
      <c r="C9" s="82" t="s">
        <v>26</v>
      </c>
    </row>
    <row r="10" spans="2:3" ht="12.75">
      <c r="B10" s="82" t="s">
        <v>102</v>
      </c>
      <c r="C10" s="82" t="s">
        <v>95</v>
      </c>
    </row>
    <row r="11" spans="2:3" ht="12.75">
      <c r="B11" s="82" t="s">
        <v>27</v>
      </c>
      <c r="C11" s="82" t="s">
        <v>76</v>
      </c>
    </row>
    <row r="12" spans="2:3" ht="12.75">
      <c r="B12" s="82" t="s">
        <v>15</v>
      </c>
      <c r="C12" s="82" t="s">
        <v>15</v>
      </c>
    </row>
    <row r="13" spans="2:3" ht="6" customHeight="1">
      <c r="B13" s="83"/>
      <c r="C13" s="83"/>
    </row>
    <row r="14" spans="1:3" ht="12.75">
      <c r="A14" s="7" t="s">
        <v>50</v>
      </c>
      <c r="B14" s="82"/>
      <c r="C14" s="82"/>
    </row>
    <row r="15" spans="1:3" ht="4.5" customHeight="1">
      <c r="A15" s="7"/>
      <c r="B15" s="82"/>
      <c r="C15" s="82"/>
    </row>
    <row r="16" spans="1:3" ht="12.75">
      <c r="A16" s="7" t="s">
        <v>52</v>
      </c>
      <c r="B16" s="84"/>
      <c r="C16" s="85"/>
    </row>
    <row r="17" spans="1:5" ht="12.75">
      <c r="A17" s="1" t="s">
        <v>2</v>
      </c>
      <c r="B17" s="84">
        <v>18812</v>
      </c>
      <c r="C17" s="85">
        <v>19065</v>
      </c>
      <c r="E17" s="52"/>
    </row>
    <row r="18" spans="1:5" ht="12.75">
      <c r="A18" s="1" t="s">
        <v>77</v>
      </c>
      <c r="B18" s="84">
        <v>3369</v>
      </c>
      <c r="C18" s="85">
        <v>3374</v>
      </c>
      <c r="E18" s="52"/>
    </row>
    <row r="19" spans="1:5" ht="12.75">
      <c r="A19" s="1" t="s">
        <v>32</v>
      </c>
      <c r="B19" s="84">
        <f>1091+pl!D20</f>
        <v>1079</v>
      </c>
      <c r="C19" s="85">
        <v>1091</v>
      </c>
      <c r="E19" s="52"/>
    </row>
    <row r="20" spans="1:5" ht="12.75">
      <c r="A20" s="1" t="s">
        <v>96</v>
      </c>
      <c r="B20" s="84">
        <v>92</v>
      </c>
      <c r="C20" s="85">
        <v>119</v>
      </c>
      <c r="E20" s="52"/>
    </row>
    <row r="21" spans="2:3" ht="12.75">
      <c r="B21" s="86">
        <f>SUM(B17:B20)</f>
        <v>23352</v>
      </c>
      <c r="C21" s="87">
        <f>SUM(C17:C20)</f>
        <v>23649</v>
      </c>
    </row>
    <row r="22" spans="2:3" ht="7.5" customHeight="1">
      <c r="B22" s="84"/>
      <c r="C22" s="85"/>
    </row>
    <row r="23" spans="1:3" ht="12.75">
      <c r="A23" s="7" t="s">
        <v>51</v>
      </c>
      <c r="B23" s="84"/>
      <c r="C23" s="85"/>
    </row>
    <row r="24" spans="1:5" ht="12.75">
      <c r="A24" s="1" t="s">
        <v>3</v>
      </c>
      <c r="B24" s="84">
        <v>17242</v>
      </c>
      <c r="C24" s="85">
        <v>17711</v>
      </c>
      <c r="E24" s="52"/>
    </row>
    <row r="25" spans="1:5" ht="12.75">
      <c r="A25" s="1" t="s">
        <v>4</v>
      </c>
      <c r="B25" s="84">
        <v>20629</v>
      </c>
      <c r="C25" s="85">
        <v>20511</v>
      </c>
      <c r="E25" s="52"/>
    </row>
    <row r="26" spans="1:5" s="25" customFormat="1" ht="12.75">
      <c r="A26" s="25" t="s">
        <v>5</v>
      </c>
      <c r="B26" s="84">
        <v>758</v>
      </c>
      <c r="C26" s="84">
        <v>743</v>
      </c>
      <c r="E26" s="52"/>
    </row>
    <row r="27" spans="1:5" s="25" customFormat="1" ht="12.75" hidden="1">
      <c r="A27" s="25" t="s">
        <v>93</v>
      </c>
      <c r="B27" s="84">
        <v>0</v>
      </c>
      <c r="C27" s="84">
        <v>0</v>
      </c>
      <c r="E27" s="52"/>
    </row>
    <row r="28" spans="1:5" s="25" customFormat="1" ht="12.75">
      <c r="A28" s="25" t="s">
        <v>6</v>
      </c>
      <c r="B28" s="84">
        <v>6630</v>
      </c>
      <c r="C28" s="84">
        <v>5370</v>
      </c>
      <c r="E28" s="52"/>
    </row>
    <row r="29" spans="2:5" s="25" customFormat="1" ht="12.75">
      <c r="B29" s="86">
        <f>SUM(B24:B28)</f>
        <v>45259</v>
      </c>
      <c r="C29" s="86">
        <f>SUM(C24:C28)</f>
        <v>44335</v>
      </c>
      <c r="E29" s="52"/>
    </row>
    <row r="30" spans="2:5" s="25" customFormat="1" ht="12.75" customHeight="1">
      <c r="B30" s="88"/>
      <c r="C30" s="88"/>
      <c r="E30" s="52"/>
    </row>
    <row r="31" spans="1:5" s="25" customFormat="1" ht="12.75" hidden="1">
      <c r="A31" s="25" t="s">
        <v>78</v>
      </c>
      <c r="B31" s="84">
        <v>0</v>
      </c>
      <c r="C31" s="84">
        <v>0</v>
      </c>
      <c r="E31" s="52"/>
    </row>
    <row r="32" spans="2:5" s="25" customFormat="1" ht="7.5" customHeight="1" hidden="1">
      <c r="B32" s="89"/>
      <c r="C32" s="89"/>
      <c r="E32" s="52"/>
    </row>
    <row r="33" spans="1:5" s="25" customFormat="1" ht="13.5" thickBot="1">
      <c r="A33" s="43" t="s">
        <v>53</v>
      </c>
      <c r="B33" s="90">
        <f>+B31+B29+B21</f>
        <v>68611</v>
      </c>
      <c r="C33" s="90">
        <f>+C31+C29+C21</f>
        <v>67984</v>
      </c>
      <c r="E33" s="52"/>
    </row>
    <row r="34" spans="2:5" s="25" customFormat="1" ht="7.5" customHeight="1">
      <c r="B34" s="84"/>
      <c r="C34" s="84"/>
      <c r="E34" s="52"/>
    </row>
    <row r="35" spans="1:5" s="25" customFormat="1" ht="12.75">
      <c r="A35" s="43" t="s">
        <v>54</v>
      </c>
      <c r="B35" s="84"/>
      <c r="C35" s="84"/>
      <c r="E35" s="52"/>
    </row>
    <row r="36" spans="1:5" s="25" customFormat="1" ht="12.75">
      <c r="A36" s="43" t="s">
        <v>55</v>
      </c>
      <c r="B36" s="84"/>
      <c r="C36" s="84"/>
      <c r="E36" s="52"/>
    </row>
    <row r="37" spans="1:5" s="25" customFormat="1" ht="12.75">
      <c r="A37" s="25" t="s">
        <v>10</v>
      </c>
      <c r="B37" s="84">
        <v>44405</v>
      </c>
      <c r="C37" s="84">
        <v>44405</v>
      </c>
      <c r="E37" s="52"/>
    </row>
    <row r="38" spans="1:5" s="25" customFormat="1" ht="12.75">
      <c r="A38" s="25" t="s">
        <v>11</v>
      </c>
      <c r="B38" s="89">
        <f>C38+pl!D26</f>
        <v>-1605</v>
      </c>
      <c r="C38" s="89">
        <v>-3087</v>
      </c>
      <c r="E38" s="52"/>
    </row>
    <row r="39" spans="1:5" s="25" customFormat="1" ht="12.75">
      <c r="A39" s="43"/>
      <c r="B39" s="84">
        <f>SUM(B37:B38)</f>
        <v>42800</v>
      </c>
      <c r="C39" s="84">
        <f>SUM(C37:C38)</f>
        <v>41318</v>
      </c>
      <c r="E39" s="52"/>
    </row>
    <row r="40" spans="1:5" s="25" customFormat="1" ht="12.75">
      <c r="A40" s="43" t="s">
        <v>33</v>
      </c>
      <c r="B40" s="84">
        <f>C40+pl!D27</f>
        <v>1095</v>
      </c>
      <c r="C40" s="84">
        <v>1092</v>
      </c>
      <c r="E40" s="52"/>
    </row>
    <row r="41" spans="1:5" s="25" customFormat="1" ht="12.75">
      <c r="A41" s="43" t="s">
        <v>56</v>
      </c>
      <c r="B41" s="86">
        <f>SUM(B39:B40)</f>
        <v>43895</v>
      </c>
      <c r="C41" s="86">
        <f>SUM(C39:C40)</f>
        <v>42410</v>
      </c>
      <c r="E41" s="52"/>
    </row>
    <row r="42" spans="1:5" s="25" customFormat="1" ht="7.5" customHeight="1">
      <c r="A42" s="43"/>
      <c r="B42" s="84"/>
      <c r="C42" s="84"/>
      <c r="E42" s="52"/>
    </row>
    <row r="43" spans="1:5" s="25" customFormat="1" ht="12.75">
      <c r="A43" s="43" t="s">
        <v>57</v>
      </c>
      <c r="B43" s="84"/>
      <c r="C43" s="84"/>
      <c r="E43" s="52"/>
    </row>
    <row r="44" spans="1:5" s="25" customFormat="1" ht="12.75">
      <c r="A44" s="25" t="s">
        <v>79</v>
      </c>
      <c r="B44" s="84">
        <v>682</v>
      </c>
      <c r="C44" s="84">
        <v>684</v>
      </c>
      <c r="E44" s="52"/>
    </row>
    <row r="45" spans="1:5" s="25" customFormat="1" ht="12.75" hidden="1">
      <c r="A45" s="25" t="s">
        <v>58</v>
      </c>
      <c r="B45" s="84">
        <v>0</v>
      </c>
      <c r="C45" s="84">
        <v>0</v>
      </c>
      <c r="E45" s="52"/>
    </row>
    <row r="46" spans="2:5" s="25" customFormat="1" ht="12.75">
      <c r="B46" s="86">
        <f>SUM(B44:B45)</f>
        <v>682</v>
      </c>
      <c r="C46" s="86">
        <f>SUM(C44:C45)</f>
        <v>684</v>
      </c>
      <c r="E46" s="52"/>
    </row>
    <row r="47" spans="1:5" s="25" customFormat="1" ht="7.5" customHeight="1">
      <c r="A47" s="43"/>
      <c r="B47" s="84"/>
      <c r="C47" s="84"/>
      <c r="E47" s="52"/>
    </row>
    <row r="48" spans="1:5" s="25" customFormat="1" ht="12.75">
      <c r="A48" s="43" t="s">
        <v>59</v>
      </c>
      <c r="B48" s="84"/>
      <c r="C48" s="84"/>
      <c r="E48" s="52"/>
    </row>
    <row r="49" spans="1:6" s="25" customFormat="1" ht="12.75">
      <c r="A49" s="25" t="s">
        <v>80</v>
      </c>
      <c r="B49" s="84">
        <v>68</v>
      </c>
      <c r="C49" s="84">
        <v>1443</v>
      </c>
      <c r="E49" s="52"/>
      <c r="F49" s="24"/>
    </row>
    <row r="50" spans="1:5" s="25" customFormat="1" ht="12.75">
      <c r="A50" s="25" t="s">
        <v>7</v>
      </c>
      <c r="B50" s="84">
        <v>14697</v>
      </c>
      <c r="C50" s="84">
        <v>15024</v>
      </c>
      <c r="D50" s="24"/>
      <c r="E50" s="52"/>
    </row>
    <row r="51" spans="1:5" s="25" customFormat="1" ht="12.75">
      <c r="A51" s="25" t="s">
        <v>8</v>
      </c>
      <c r="B51" s="84">
        <v>8300</v>
      </c>
      <c r="C51" s="84">
        <v>7813</v>
      </c>
      <c r="E51" s="52"/>
    </row>
    <row r="52" spans="1:5" ht="12.75">
      <c r="A52" s="1" t="s">
        <v>70</v>
      </c>
      <c r="B52" s="91">
        <v>969</v>
      </c>
      <c r="C52" s="92">
        <v>610</v>
      </c>
      <c r="E52" s="52"/>
    </row>
    <row r="53" spans="2:5" ht="12.75">
      <c r="B53" s="86">
        <f>SUM(B49:B52)</f>
        <v>24034</v>
      </c>
      <c r="C53" s="87">
        <f>SUM(C49:C52)</f>
        <v>24890</v>
      </c>
      <c r="E53" s="52"/>
    </row>
    <row r="54" spans="2:5" ht="12.75">
      <c r="B54" s="84"/>
      <c r="C54" s="85"/>
      <c r="E54" s="52"/>
    </row>
    <row r="55" spans="1:5" ht="12.75">
      <c r="A55" s="93" t="s">
        <v>60</v>
      </c>
      <c r="B55" s="84">
        <f>+B53+B46</f>
        <v>24716</v>
      </c>
      <c r="C55" s="85">
        <f>+C53+C46</f>
        <v>25574</v>
      </c>
      <c r="E55" s="52"/>
    </row>
    <row r="56" spans="1:5" ht="12.75">
      <c r="A56" s="5"/>
      <c r="B56" s="88"/>
      <c r="C56" s="94"/>
      <c r="E56" s="52"/>
    </row>
    <row r="57" spans="1:5" ht="13.5" thickBot="1">
      <c r="A57" s="7" t="s">
        <v>61</v>
      </c>
      <c r="B57" s="90">
        <f>+B41+B55</f>
        <v>68611</v>
      </c>
      <c r="C57" s="95">
        <f>+C41+C55</f>
        <v>67984</v>
      </c>
      <c r="E57" s="52"/>
    </row>
    <row r="58" spans="1:5" ht="4.5" customHeight="1">
      <c r="A58" s="93"/>
      <c r="B58" s="96"/>
      <c r="C58" s="97"/>
      <c r="E58" s="52"/>
    </row>
    <row r="59" spans="1:5" ht="12.75">
      <c r="A59" s="5" t="s">
        <v>62</v>
      </c>
      <c r="B59" s="84"/>
      <c r="C59" s="85"/>
      <c r="E59" s="52"/>
    </row>
    <row r="60" spans="1:5" ht="12.75">
      <c r="A60" s="60" t="s">
        <v>63</v>
      </c>
      <c r="B60" s="98">
        <f>+B39/B37</f>
        <v>0.963855421686747</v>
      </c>
      <c r="C60" s="99">
        <f>+C39/C37</f>
        <v>0.9304808017115189</v>
      </c>
      <c r="E60" s="52"/>
    </row>
    <row r="61" spans="1:3" ht="12.75">
      <c r="A61" s="5"/>
      <c r="B61" s="89">
        <f>+B33-B57</f>
        <v>0</v>
      </c>
      <c r="C61" s="100">
        <f>+C33-C57</f>
        <v>0</v>
      </c>
    </row>
    <row r="62" spans="1:3" ht="12.75">
      <c r="A62" s="5"/>
      <c r="B62" s="101"/>
      <c r="C62" s="102"/>
    </row>
    <row r="63" spans="1:3" ht="12.75">
      <c r="A63" s="110" t="s">
        <v>103</v>
      </c>
      <c r="B63" s="110"/>
      <c r="C63" s="110"/>
    </row>
    <row r="64" spans="1:3" ht="12.75">
      <c r="A64" s="110"/>
      <c r="B64" s="110"/>
      <c r="C64" s="110"/>
    </row>
    <row r="65" spans="1:3" ht="12.75">
      <c r="A65" s="5"/>
      <c r="B65" s="103"/>
      <c r="C65" s="104"/>
    </row>
    <row r="66" spans="1:3" ht="12.75">
      <c r="A66" s="5"/>
      <c r="B66" s="105"/>
      <c r="C66" s="106"/>
    </row>
    <row r="67" spans="1:3" ht="12.75">
      <c r="A67" s="5"/>
      <c r="B67" s="107"/>
      <c r="C67" s="108"/>
    </row>
    <row r="68" spans="2:3" ht="12.75">
      <c r="B68" s="109"/>
      <c r="C68" s="32"/>
    </row>
    <row r="69" spans="2:3" ht="12.75">
      <c r="B69" s="109"/>
      <c r="C69" s="32"/>
    </row>
    <row r="70" spans="2:3" ht="12.75">
      <c r="B70" s="109"/>
      <c r="C70" s="32"/>
    </row>
    <row r="71" spans="2:3" ht="12.75">
      <c r="B71" s="109"/>
      <c r="C71" s="32"/>
    </row>
    <row r="72" spans="2:3" ht="12.75">
      <c r="B72" s="109"/>
      <c r="C72" s="32"/>
    </row>
    <row r="73" spans="2:3" ht="12.75">
      <c r="B73" s="109"/>
      <c r="C73" s="32"/>
    </row>
    <row r="74" spans="2:3" ht="12.75">
      <c r="B74" s="109"/>
      <c r="C74" s="32"/>
    </row>
    <row r="75" spans="2:3" ht="12.75">
      <c r="B75" s="109"/>
      <c r="C75" s="32"/>
    </row>
    <row r="76" spans="2:3" ht="12.75">
      <c r="B76" s="109"/>
      <c r="C76" s="32"/>
    </row>
    <row r="77" spans="2:3" ht="12.75">
      <c r="B77" s="109"/>
      <c r="C77" s="32"/>
    </row>
    <row r="78" spans="2:3" ht="12.75">
      <c r="B78" s="109"/>
      <c r="C78" s="32"/>
    </row>
  </sheetData>
  <sheetProtection/>
  <mergeCells count="6">
    <mergeCell ref="A63:C64"/>
    <mergeCell ref="A1:C1"/>
    <mergeCell ref="A2:C2"/>
    <mergeCell ref="A4:C4"/>
    <mergeCell ref="A5:C5"/>
    <mergeCell ref="A3:C3"/>
  </mergeCells>
  <printOptions horizontalCentered="1"/>
  <pageMargins left="0.75" right="0.25" top="0.7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4">
      <selection activeCell="H24" sqref="H24"/>
    </sheetView>
  </sheetViews>
  <sheetFormatPr defaultColWidth="9.140625" defaultRowHeight="12.75"/>
  <cols>
    <col min="1" max="1" width="39.28125" style="25" customWidth="1"/>
    <col min="2" max="5" width="12.7109375" style="25" customWidth="1"/>
    <col min="6" max="16384" width="9.140625" style="25" customWidth="1"/>
  </cols>
  <sheetData>
    <row r="1" spans="1:5" ht="12.75">
      <c r="A1" s="118" t="s">
        <v>12</v>
      </c>
      <c r="B1" s="118"/>
      <c r="C1" s="118"/>
      <c r="D1" s="118"/>
      <c r="E1" s="118"/>
    </row>
    <row r="2" spans="1:5" ht="12.75">
      <c r="A2" s="119" t="s">
        <v>13</v>
      </c>
      <c r="B2" s="119"/>
      <c r="C2" s="119"/>
      <c r="D2" s="119"/>
      <c r="E2" s="119"/>
    </row>
    <row r="4" spans="1:5" ht="12.75">
      <c r="A4" s="118" t="s">
        <v>118</v>
      </c>
      <c r="B4" s="118"/>
      <c r="C4" s="118"/>
      <c r="D4" s="118"/>
      <c r="E4" s="118"/>
    </row>
    <row r="5" spans="1:5" ht="12.75">
      <c r="A5" s="120" t="s">
        <v>14</v>
      </c>
      <c r="B5" s="120"/>
      <c r="C5" s="120"/>
      <c r="D5" s="120"/>
      <c r="E5" s="120"/>
    </row>
    <row r="8" spans="2:5" ht="12.75">
      <c r="B8" s="115" t="s">
        <v>29</v>
      </c>
      <c r="C8" s="116"/>
      <c r="D8" s="115" t="s">
        <v>92</v>
      </c>
      <c r="E8" s="116"/>
    </row>
    <row r="10" spans="2:5" ht="12.75">
      <c r="B10" s="115" t="s">
        <v>107</v>
      </c>
      <c r="C10" s="116"/>
      <c r="D10" s="115" t="s">
        <v>106</v>
      </c>
      <c r="E10" s="116"/>
    </row>
    <row r="11" spans="2:10" ht="12.75">
      <c r="B11" s="56" t="s">
        <v>104</v>
      </c>
      <c r="C11" s="57" t="s">
        <v>105</v>
      </c>
      <c r="D11" s="58" t="str">
        <f>+B11</f>
        <v>31-Oct-09</v>
      </c>
      <c r="E11" s="59" t="str">
        <f>+C11</f>
        <v>31-Oct-08</v>
      </c>
      <c r="G11" s="60"/>
      <c r="H11" s="60"/>
      <c r="I11" s="60"/>
      <c r="J11" s="60"/>
    </row>
    <row r="12" spans="2:10" ht="12.75">
      <c r="B12" s="61" t="s">
        <v>15</v>
      </c>
      <c r="C12" s="62" t="s">
        <v>15</v>
      </c>
      <c r="D12" s="61" t="s">
        <v>15</v>
      </c>
      <c r="E12" s="62" t="s">
        <v>15</v>
      </c>
      <c r="G12" s="60"/>
      <c r="H12" s="60"/>
      <c r="I12" s="60"/>
      <c r="J12" s="60"/>
    </row>
    <row r="13" spans="2:10" ht="12.75">
      <c r="B13" s="63"/>
      <c r="C13" s="64"/>
      <c r="D13" s="63"/>
      <c r="E13" s="64"/>
      <c r="G13" s="60"/>
      <c r="H13" s="60"/>
      <c r="I13" s="60"/>
      <c r="J13" s="60"/>
    </row>
    <row r="14" spans="1:10" ht="12.75">
      <c r="A14" s="25" t="s">
        <v>16</v>
      </c>
      <c r="B14" s="65">
        <v>22118</v>
      </c>
      <c r="C14" s="66">
        <v>24175</v>
      </c>
      <c r="D14" s="65">
        <v>22118</v>
      </c>
      <c r="E14" s="67">
        <v>24175</v>
      </c>
      <c r="G14" s="66"/>
      <c r="H14" s="68"/>
      <c r="I14" s="66"/>
      <c r="J14" s="60"/>
    </row>
    <row r="15" spans="1:10" ht="12.75">
      <c r="A15" s="25" t="s">
        <v>46</v>
      </c>
      <c r="B15" s="69">
        <v>-18090</v>
      </c>
      <c r="C15" s="70">
        <v>-20503</v>
      </c>
      <c r="D15" s="69">
        <v>-18090</v>
      </c>
      <c r="E15" s="71">
        <v>-20503</v>
      </c>
      <c r="G15" s="66"/>
      <c r="H15" s="68"/>
      <c r="I15" s="66"/>
      <c r="J15" s="60"/>
    </row>
    <row r="16" spans="1:10" ht="12.75">
      <c r="A16" s="25" t="s">
        <v>71</v>
      </c>
      <c r="B16" s="65">
        <f>+B14+B15</f>
        <v>4028</v>
      </c>
      <c r="C16" s="67">
        <f>+C14+C15</f>
        <v>3672</v>
      </c>
      <c r="D16" s="65">
        <f>+D14+D15</f>
        <v>4028</v>
      </c>
      <c r="E16" s="67">
        <f>+E14+E15</f>
        <v>3672</v>
      </c>
      <c r="G16" s="66"/>
      <c r="H16" s="68"/>
      <c r="I16" s="66"/>
      <c r="J16" s="60"/>
    </row>
    <row r="17" spans="1:10" ht="12.75">
      <c r="A17" s="25" t="s">
        <v>47</v>
      </c>
      <c r="B17" s="65">
        <v>65</v>
      </c>
      <c r="C17" s="66">
        <v>311</v>
      </c>
      <c r="D17" s="65">
        <v>65</v>
      </c>
      <c r="E17" s="67">
        <v>311</v>
      </c>
      <c r="G17" s="66"/>
      <c r="H17" s="68"/>
      <c r="I17" s="66"/>
      <c r="J17" s="60"/>
    </row>
    <row r="18" spans="1:10" ht="12.75">
      <c r="A18" s="25" t="s">
        <v>72</v>
      </c>
      <c r="B18" s="65">
        <v>-2004</v>
      </c>
      <c r="C18" s="66">
        <v>-2229</v>
      </c>
      <c r="D18" s="65">
        <v>-2004</v>
      </c>
      <c r="E18" s="67">
        <v>-2229</v>
      </c>
      <c r="G18" s="66"/>
      <c r="H18" s="68"/>
      <c r="I18" s="66"/>
      <c r="J18" s="60"/>
    </row>
    <row r="19" spans="1:10" ht="12.75">
      <c r="A19" s="25" t="s">
        <v>81</v>
      </c>
      <c r="B19" s="65">
        <v>-15</v>
      </c>
      <c r="C19" s="67">
        <v>-13</v>
      </c>
      <c r="D19" s="65">
        <v>-15</v>
      </c>
      <c r="E19" s="67">
        <v>-13</v>
      </c>
      <c r="G19" s="66"/>
      <c r="H19" s="68"/>
      <c r="I19" s="66"/>
      <c r="J19" s="60"/>
    </row>
    <row r="20" spans="1:10" ht="12.75">
      <c r="A20" s="25" t="s">
        <v>135</v>
      </c>
      <c r="B20" s="69">
        <v>-12</v>
      </c>
      <c r="C20" s="71">
        <v>-3</v>
      </c>
      <c r="D20" s="69">
        <v>-12</v>
      </c>
      <c r="E20" s="71">
        <v>-3</v>
      </c>
      <c r="G20" s="66"/>
      <c r="H20" s="68"/>
      <c r="I20" s="66"/>
      <c r="J20" s="60"/>
    </row>
    <row r="21" spans="1:10" ht="12.75">
      <c r="A21" s="25" t="s">
        <v>108</v>
      </c>
      <c r="B21" s="65">
        <f>SUM(B16:B20)</f>
        <v>2062</v>
      </c>
      <c r="C21" s="67">
        <f>SUM(C16:C20)</f>
        <v>1738</v>
      </c>
      <c r="D21" s="65">
        <f>SUM(D16:D20)</f>
        <v>2062</v>
      </c>
      <c r="E21" s="67">
        <f>SUM(E16:E20)</f>
        <v>1738</v>
      </c>
      <c r="G21" s="66"/>
      <c r="H21" s="68"/>
      <c r="I21" s="66"/>
      <c r="J21" s="60"/>
    </row>
    <row r="22" spans="1:10" ht="12.75">
      <c r="A22" s="25" t="s">
        <v>9</v>
      </c>
      <c r="B22" s="65">
        <v>-577</v>
      </c>
      <c r="C22" s="67">
        <v>-427</v>
      </c>
      <c r="D22" s="65">
        <v>-577</v>
      </c>
      <c r="E22" s="67">
        <v>-427</v>
      </c>
      <c r="G22" s="66"/>
      <c r="H22" s="68"/>
      <c r="I22" s="66"/>
      <c r="J22" s="60"/>
    </row>
    <row r="23" spans="1:10" ht="13.5" thickBot="1">
      <c r="A23" s="25" t="s">
        <v>109</v>
      </c>
      <c r="B23" s="72">
        <f>+B21+B22</f>
        <v>1485</v>
      </c>
      <c r="C23" s="73">
        <f>+C21+C22</f>
        <v>1311</v>
      </c>
      <c r="D23" s="72">
        <f>+D21+D22</f>
        <v>1485</v>
      </c>
      <c r="E23" s="73">
        <f>+E21+E22</f>
        <v>1311</v>
      </c>
      <c r="G23" s="66"/>
      <c r="H23" s="68"/>
      <c r="I23" s="66"/>
      <c r="J23" s="60"/>
    </row>
    <row r="24" spans="2:10" ht="12.75">
      <c r="B24" s="65"/>
      <c r="C24" s="67"/>
      <c r="D24" s="65"/>
      <c r="E24" s="67"/>
      <c r="G24" s="66"/>
      <c r="H24" s="68"/>
      <c r="I24" s="66"/>
      <c r="J24" s="60"/>
    </row>
    <row r="25" spans="1:10" ht="12.75">
      <c r="A25" s="25" t="s">
        <v>48</v>
      </c>
      <c r="B25" s="65"/>
      <c r="C25" s="67"/>
      <c r="D25" s="65"/>
      <c r="E25" s="67"/>
      <c r="G25" s="66"/>
      <c r="H25" s="60"/>
      <c r="I25" s="66"/>
      <c r="J25" s="60"/>
    </row>
    <row r="26" spans="1:10" ht="12.75">
      <c r="A26" s="25" t="s">
        <v>49</v>
      </c>
      <c r="B26" s="65">
        <f>B23-B27</f>
        <v>1482</v>
      </c>
      <c r="C26" s="67">
        <f>C23-C27</f>
        <v>1328</v>
      </c>
      <c r="D26" s="65">
        <f>D23-D27</f>
        <v>1482</v>
      </c>
      <c r="E26" s="67">
        <f>E23-E27</f>
        <v>1328</v>
      </c>
      <c r="G26" s="66"/>
      <c r="H26" s="60"/>
      <c r="I26" s="66"/>
      <c r="J26" s="60"/>
    </row>
    <row r="27" spans="1:10" ht="12.75">
      <c r="A27" s="25" t="s">
        <v>17</v>
      </c>
      <c r="B27" s="65">
        <v>3</v>
      </c>
      <c r="C27" s="67">
        <v>-17</v>
      </c>
      <c r="D27" s="65">
        <v>3</v>
      </c>
      <c r="E27" s="67">
        <v>-17</v>
      </c>
      <c r="G27" s="66"/>
      <c r="H27" s="60"/>
      <c r="I27" s="66"/>
      <c r="J27" s="60"/>
    </row>
    <row r="28" spans="2:10" ht="13.5" thickBot="1">
      <c r="B28" s="72">
        <f>+B26+B27</f>
        <v>1485</v>
      </c>
      <c r="C28" s="73">
        <f>+C26+C27</f>
        <v>1311</v>
      </c>
      <c r="D28" s="72">
        <f>+D26+D27</f>
        <v>1485</v>
      </c>
      <c r="E28" s="73">
        <f>+E26+E27</f>
        <v>1311</v>
      </c>
      <c r="G28" s="66"/>
      <c r="H28" s="60"/>
      <c r="I28" s="66"/>
      <c r="J28" s="60"/>
    </row>
    <row r="29" spans="2:10" ht="12.75">
      <c r="B29" s="74"/>
      <c r="C29" s="75"/>
      <c r="D29" s="74"/>
      <c r="E29" s="75"/>
      <c r="G29" s="60"/>
      <c r="H29" s="60"/>
      <c r="I29" s="66"/>
      <c r="J29" s="60"/>
    </row>
    <row r="30" spans="1:10" ht="12.75">
      <c r="A30" s="25" t="s">
        <v>110</v>
      </c>
      <c r="B30" s="74"/>
      <c r="C30" s="75"/>
      <c r="D30" s="74"/>
      <c r="E30" s="75"/>
      <c r="G30" s="60"/>
      <c r="H30" s="60"/>
      <c r="I30" s="66"/>
      <c r="J30" s="60"/>
    </row>
    <row r="31" spans="1:10" ht="12.75">
      <c r="A31" s="25" t="s">
        <v>68</v>
      </c>
      <c r="B31" s="74"/>
      <c r="C31" s="75"/>
      <c r="D31" s="74"/>
      <c r="E31" s="75"/>
      <c r="G31" s="60"/>
      <c r="H31" s="60"/>
      <c r="I31" s="66"/>
      <c r="J31" s="60"/>
    </row>
    <row r="32" spans="1:10" ht="12.75">
      <c r="A32" s="25" t="s">
        <v>75</v>
      </c>
      <c r="B32" s="76">
        <f>(+B26/44405)*100</f>
        <v>3.337461997522802</v>
      </c>
      <c r="C32" s="77">
        <f>(+C26/44405)*100</f>
        <v>2.990654205607477</v>
      </c>
      <c r="D32" s="76">
        <f>(+D26/44405)*100</f>
        <v>3.337461997522802</v>
      </c>
      <c r="E32" s="77">
        <f>(+E26/44405)*100</f>
        <v>2.990654205607477</v>
      </c>
      <c r="G32" s="78"/>
      <c r="H32" s="60"/>
      <c r="I32" s="66"/>
      <c r="J32" s="60"/>
    </row>
    <row r="33" spans="2:10" ht="12.75">
      <c r="B33" s="79"/>
      <c r="C33" s="80"/>
      <c r="D33" s="79"/>
      <c r="E33" s="80"/>
      <c r="G33" s="60"/>
      <c r="H33" s="60"/>
      <c r="I33" s="60"/>
      <c r="J33" s="60"/>
    </row>
    <row r="34" spans="7:10" ht="12.75">
      <c r="G34" s="60"/>
      <c r="H34" s="60"/>
      <c r="I34" s="60"/>
      <c r="J34" s="60"/>
    </row>
    <row r="37" spans="1:5" ht="12.75">
      <c r="A37" s="117" t="s">
        <v>111</v>
      </c>
      <c r="B37" s="117"/>
      <c r="C37" s="117"/>
      <c r="D37" s="117"/>
      <c r="E37" s="117"/>
    </row>
    <row r="38" spans="1:5" ht="12.75">
      <c r="A38" s="117"/>
      <c r="B38" s="117"/>
      <c r="C38" s="117"/>
      <c r="D38" s="117"/>
      <c r="E38" s="117"/>
    </row>
  </sheetData>
  <sheetProtection/>
  <mergeCells count="9">
    <mergeCell ref="B10:C10"/>
    <mergeCell ref="D10:E10"/>
    <mergeCell ref="A37:E38"/>
    <mergeCell ref="A1:E1"/>
    <mergeCell ref="A2:E2"/>
    <mergeCell ref="A4:E4"/>
    <mergeCell ref="A5:E5"/>
    <mergeCell ref="B8:C8"/>
    <mergeCell ref="D8:E8"/>
  </mergeCells>
  <printOptions horizontalCentered="1"/>
  <pageMargins left="0.75" right="0.5" top="1" bottom="0.7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75" zoomScaleSheetLayoutView="75" zoomScalePageLayoutView="0" workbookViewId="0" topLeftCell="A1">
      <pane ySplit="13" topLeftCell="A14" activePane="bottomLeft" state="frozen"/>
      <selection pane="topLeft" activeCell="A1" sqref="A1:E1"/>
      <selection pane="bottomLeft" activeCell="D20" sqref="D20:F20"/>
    </sheetView>
  </sheetViews>
  <sheetFormatPr defaultColWidth="9.140625" defaultRowHeight="12.75"/>
  <cols>
    <col min="1" max="1" width="30.57421875" style="1" customWidth="1"/>
    <col min="2" max="2" width="1.7109375" style="1" customWidth="1"/>
    <col min="3" max="6" width="10.421875" style="1" customWidth="1"/>
    <col min="7" max="7" width="12.7109375" style="1" customWidth="1"/>
    <col min="8" max="10" width="10.421875" style="1" customWidth="1"/>
    <col min="11" max="16384" width="9.140625" style="1" customWidth="1"/>
  </cols>
  <sheetData>
    <row r="1" spans="1:10" ht="15.75">
      <c r="A1" s="111" t="s">
        <v>12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>
      <c r="A4" s="121" t="s">
        <v>131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>
      <c r="A5" s="113" t="s">
        <v>130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2.75">
      <c r="A6" s="114" t="s">
        <v>28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8" ht="12.75">
      <c r="A7" s="2"/>
      <c r="B7" s="2"/>
      <c r="C7" s="2"/>
      <c r="D7" s="2"/>
      <c r="E7" s="2"/>
      <c r="F7" s="2"/>
      <c r="G7" s="2"/>
      <c r="H7" s="2"/>
    </row>
    <row r="8" spans="3:10" ht="12.75">
      <c r="C8" s="114" t="s">
        <v>64</v>
      </c>
      <c r="D8" s="114"/>
      <c r="E8" s="114"/>
      <c r="F8" s="114"/>
      <c r="G8" s="114"/>
      <c r="H8" s="114"/>
      <c r="I8" s="2" t="s">
        <v>65</v>
      </c>
      <c r="J8" s="2" t="s">
        <v>66</v>
      </c>
    </row>
    <row r="9" spans="3:10" ht="12.75">
      <c r="C9" s="16"/>
      <c r="D9" s="114" t="s">
        <v>36</v>
      </c>
      <c r="E9" s="114"/>
      <c r="F9" s="114"/>
      <c r="I9" s="2" t="s">
        <v>74</v>
      </c>
      <c r="J9" s="2" t="s">
        <v>67</v>
      </c>
    </row>
    <row r="10" spans="6:8" ht="12.75">
      <c r="F10" s="2" t="s">
        <v>18</v>
      </c>
      <c r="G10" s="26"/>
      <c r="H10" s="2"/>
    </row>
    <row r="11" spans="3:8" ht="12.75">
      <c r="C11" s="2" t="s">
        <v>18</v>
      </c>
      <c r="D11" s="2" t="s">
        <v>18</v>
      </c>
      <c r="E11" s="2" t="s">
        <v>19</v>
      </c>
      <c r="F11" s="2" t="s">
        <v>20</v>
      </c>
      <c r="G11" s="26" t="s">
        <v>115</v>
      </c>
      <c r="H11" s="26"/>
    </row>
    <row r="12" spans="3:8" ht="12.75">
      <c r="C12" s="26" t="s">
        <v>23</v>
      </c>
      <c r="D12" s="26" t="s">
        <v>22</v>
      </c>
      <c r="E12" s="26" t="s">
        <v>21</v>
      </c>
      <c r="F12" s="26" t="s">
        <v>21</v>
      </c>
      <c r="G12" s="26" t="s">
        <v>116</v>
      </c>
      <c r="H12" s="26" t="s">
        <v>24</v>
      </c>
    </row>
    <row r="13" spans="2:10" ht="12.75">
      <c r="B13" s="27"/>
      <c r="C13" s="28" t="s">
        <v>15</v>
      </c>
      <c r="D13" s="28" t="s">
        <v>15</v>
      </c>
      <c r="E13" s="28" t="s">
        <v>15</v>
      </c>
      <c r="F13" s="29" t="s">
        <v>15</v>
      </c>
      <c r="G13" s="28" t="s">
        <v>15</v>
      </c>
      <c r="H13" s="28" t="s">
        <v>15</v>
      </c>
      <c r="I13" s="28" t="s">
        <v>15</v>
      </c>
      <c r="J13" s="28" t="s">
        <v>15</v>
      </c>
    </row>
    <row r="14" spans="3:10" ht="12.75">
      <c r="C14" s="30"/>
      <c r="D14" s="30"/>
      <c r="E14" s="30"/>
      <c r="F14" s="30"/>
      <c r="G14" s="30"/>
      <c r="H14" s="30"/>
      <c r="I14" s="30"/>
      <c r="J14" s="30"/>
    </row>
    <row r="15" spans="1:9" ht="12.75">
      <c r="A15" s="7"/>
      <c r="C15" s="31"/>
      <c r="D15" s="31"/>
      <c r="E15" s="31"/>
      <c r="F15" s="31"/>
      <c r="G15" s="31"/>
      <c r="H15" s="31"/>
      <c r="I15" s="32"/>
    </row>
    <row r="16" spans="1:10" s="25" customFormat="1" ht="12.75">
      <c r="A16" s="7" t="s">
        <v>114</v>
      </c>
      <c r="C16" s="33">
        <v>44405</v>
      </c>
      <c r="D16" s="33">
        <v>654</v>
      </c>
      <c r="E16" s="33">
        <v>1466</v>
      </c>
      <c r="F16" s="33">
        <v>352</v>
      </c>
      <c r="G16" s="33">
        <v>-5559</v>
      </c>
      <c r="H16" s="34">
        <v>41318</v>
      </c>
      <c r="I16" s="33">
        <v>1092</v>
      </c>
      <c r="J16" s="35">
        <v>42410</v>
      </c>
    </row>
    <row r="17" spans="1:10" s="25" customFormat="1" ht="12.75">
      <c r="A17" s="1"/>
      <c r="C17" s="33"/>
      <c r="D17" s="36"/>
      <c r="E17" s="37"/>
      <c r="F17" s="38"/>
      <c r="G17" s="38"/>
      <c r="H17" s="39"/>
      <c r="I17" s="38"/>
      <c r="J17" s="40"/>
    </row>
    <row r="18" spans="1:10" s="25" customFormat="1" ht="12.75" customHeight="1">
      <c r="A18" s="41" t="s">
        <v>117</v>
      </c>
      <c r="C18" s="42">
        <v>0</v>
      </c>
      <c r="D18" s="42">
        <v>0</v>
      </c>
      <c r="E18" s="42">
        <v>0</v>
      </c>
      <c r="F18" s="42">
        <v>0</v>
      </c>
      <c r="G18" s="42">
        <f>pl!D26</f>
        <v>1482</v>
      </c>
      <c r="H18" s="34">
        <f>+G18+F18+E18+D18+C18</f>
        <v>1482</v>
      </c>
      <c r="I18" s="34">
        <f>pl!D27</f>
        <v>3</v>
      </c>
      <c r="J18" s="35">
        <f>+I18+H18</f>
        <v>1485</v>
      </c>
    </row>
    <row r="19" spans="3:10" s="25" customFormat="1" ht="12.75">
      <c r="C19" s="39"/>
      <c r="D19" s="39"/>
      <c r="E19" s="39"/>
      <c r="F19" s="39"/>
      <c r="G19" s="39"/>
      <c r="H19" s="34"/>
      <c r="I19" s="34"/>
      <c r="J19" s="35"/>
    </row>
    <row r="20" spans="1:11" s="44" customFormat="1" ht="13.5" thickBot="1">
      <c r="A20" s="43" t="s">
        <v>113</v>
      </c>
      <c r="C20" s="45">
        <f>SUM(C16:C19)</f>
        <v>44405</v>
      </c>
      <c r="D20" s="45">
        <f aca="true" t="shared" si="0" ref="D20:J20">SUM(D16:D19)</f>
        <v>654</v>
      </c>
      <c r="E20" s="45">
        <f t="shared" si="0"/>
        <v>1466</v>
      </c>
      <c r="F20" s="45">
        <f t="shared" si="0"/>
        <v>352</v>
      </c>
      <c r="G20" s="45">
        <f t="shared" si="0"/>
        <v>-4077</v>
      </c>
      <c r="H20" s="45">
        <f t="shared" si="0"/>
        <v>42800</v>
      </c>
      <c r="I20" s="45">
        <f t="shared" si="0"/>
        <v>1095</v>
      </c>
      <c r="J20" s="45">
        <f t="shared" si="0"/>
        <v>43895</v>
      </c>
      <c r="K20" s="35">
        <f>J20-'bs'!B41</f>
        <v>0</v>
      </c>
    </row>
    <row r="21" spans="3:8" s="25" customFormat="1" ht="13.5" thickTop="1">
      <c r="C21" s="46"/>
      <c r="D21" s="46"/>
      <c r="E21" s="47"/>
      <c r="F21" s="46"/>
      <c r="G21" s="46"/>
      <c r="H21" s="48"/>
    </row>
    <row r="22" spans="3:8" s="25" customFormat="1" ht="12.75">
      <c r="C22" s="46"/>
      <c r="D22" s="46"/>
      <c r="E22" s="47"/>
      <c r="F22" s="46"/>
      <c r="G22" s="46"/>
      <c r="H22" s="48"/>
    </row>
    <row r="23" spans="3:8" s="25" customFormat="1" ht="12.75">
      <c r="C23" s="46"/>
      <c r="D23" s="46"/>
      <c r="E23" s="47"/>
      <c r="F23" s="46"/>
      <c r="G23" s="46"/>
      <c r="H23" s="48"/>
    </row>
    <row r="24" spans="3:10" ht="12.75">
      <c r="C24" s="31"/>
      <c r="D24" s="31"/>
      <c r="E24" s="31"/>
      <c r="F24" s="31"/>
      <c r="G24" s="31"/>
      <c r="H24" s="31"/>
      <c r="I24" s="31"/>
      <c r="J24" s="11"/>
    </row>
    <row r="25" s="25" customFormat="1" ht="12.75"/>
    <row r="26" spans="1:10" s="25" customFormat="1" ht="12.75">
      <c r="A26" s="7" t="s">
        <v>82</v>
      </c>
      <c r="C26" s="33">
        <v>44405</v>
      </c>
      <c r="D26" s="33">
        <v>654</v>
      </c>
      <c r="E26" s="33">
        <v>1499</v>
      </c>
      <c r="F26" s="33">
        <v>352</v>
      </c>
      <c r="G26" s="33">
        <v>-5824</v>
      </c>
      <c r="H26" s="34">
        <f>+G26+F26+E26+D26+C26</f>
        <v>41086</v>
      </c>
      <c r="I26" s="33">
        <v>1088</v>
      </c>
      <c r="J26" s="35">
        <f>+I26+H26</f>
        <v>42174</v>
      </c>
    </row>
    <row r="27" spans="1:10" s="25" customFormat="1" ht="12.75">
      <c r="A27" s="1"/>
      <c r="C27" s="33"/>
      <c r="D27" s="36"/>
      <c r="E27" s="37"/>
      <c r="F27" s="38"/>
      <c r="G27" s="38"/>
      <c r="H27" s="39"/>
      <c r="I27" s="38"/>
      <c r="J27" s="40"/>
    </row>
    <row r="28" spans="1:10" s="49" customFormat="1" ht="12.75" customHeight="1">
      <c r="A28" s="41" t="s">
        <v>117</v>
      </c>
      <c r="C28" s="31">
        <v>0</v>
      </c>
      <c r="D28" s="31">
        <v>0</v>
      </c>
      <c r="E28" s="31">
        <v>0</v>
      </c>
      <c r="F28" s="31">
        <v>0</v>
      </c>
      <c r="G28" s="31">
        <f>pl!E26</f>
        <v>1328</v>
      </c>
      <c r="H28" s="31">
        <f>SUM(C28:G28)</f>
        <v>1328</v>
      </c>
      <c r="I28" s="31">
        <f>pl!E27</f>
        <v>-17</v>
      </c>
      <c r="J28" s="31">
        <f>+I28+H28</f>
        <v>1311</v>
      </c>
    </row>
    <row r="29" spans="1:10" ht="12.75">
      <c r="A29" s="50"/>
      <c r="C29" s="31"/>
      <c r="D29" s="31"/>
      <c r="E29" s="31"/>
      <c r="F29" s="31"/>
      <c r="G29" s="31"/>
      <c r="H29" s="31"/>
      <c r="I29" s="31"/>
      <c r="J29" s="11"/>
    </row>
    <row r="30" spans="1:11" ht="13.5" thickBot="1">
      <c r="A30" s="43" t="s">
        <v>112</v>
      </c>
      <c r="B30" s="7"/>
      <c r="C30" s="51">
        <f>SUM(C26:C29)</f>
        <v>44405</v>
      </c>
      <c r="D30" s="51">
        <f aca="true" t="shared" si="1" ref="D30:J30">SUM(D26:D29)</f>
        <v>654</v>
      </c>
      <c r="E30" s="51">
        <f t="shared" si="1"/>
        <v>1499</v>
      </c>
      <c r="F30" s="51">
        <f t="shared" si="1"/>
        <v>352</v>
      </c>
      <c r="G30" s="51">
        <f t="shared" si="1"/>
        <v>-4496</v>
      </c>
      <c r="H30" s="51">
        <f t="shared" si="1"/>
        <v>42414</v>
      </c>
      <c r="I30" s="51">
        <f t="shared" si="1"/>
        <v>1071</v>
      </c>
      <c r="J30" s="51">
        <f t="shared" si="1"/>
        <v>43485</v>
      </c>
      <c r="K30" s="52"/>
    </row>
    <row r="31" spans="3:8" s="25" customFormat="1" ht="13.5" thickTop="1">
      <c r="C31" s="46"/>
      <c r="D31" s="46"/>
      <c r="E31" s="47"/>
      <c r="F31" s="46"/>
      <c r="G31" s="46"/>
      <c r="H31" s="48"/>
    </row>
    <row r="32" spans="3:8" s="25" customFormat="1" ht="12.75">
      <c r="C32" s="46"/>
      <c r="D32" s="46"/>
      <c r="E32" s="47"/>
      <c r="F32" s="46"/>
      <c r="G32" s="46"/>
      <c r="H32" s="48"/>
    </row>
    <row r="33" spans="3:8" s="25" customFormat="1" ht="12.75">
      <c r="C33" s="46"/>
      <c r="D33" s="46"/>
      <c r="E33" s="47"/>
      <c r="F33" s="46"/>
      <c r="G33" s="46"/>
      <c r="H33" s="48"/>
    </row>
    <row r="34" spans="3:8" s="25" customFormat="1" ht="12.75">
      <c r="C34" s="46"/>
      <c r="D34" s="46"/>
      <c r="E34" s="47"/>
      <c r="F34" s="46"/>
      <c r="G34" s="46"/>
      <c r="H34" s="48"/>
    </row>
    <row r="35" spans="3:8" s="25" customFormat="1" ht="12.75">
      <c r="C35" s="46"/>
      <c r="D35" s="46"/>
      <c r="E35" s="47"/>
      <c r="F35" s="46"/>
      <c r="G35" s="46"/>
      <c r="H35" s="48"/>
    </row>
    <row r="36" spans="3:8" s="25" customFormat="1" ht="12.75">
      <c r="C36" s="46"/>
      <c r="D36" s="46"/>
      <c r="E36" s="47"/>
      <c r="F36" s="46"/>
      <c r="G36" s="46"/>
      <c r="H36" s="48"/>
    </row>
    <row r="37" spans="3:8" s="25" customFormat="1" ht="12.75">
      <c r="C37" s="46"/>
      <c r="D37" s="46"/>
      <c r="E37" s="47"/>
      <c r="F37" s="46"/>
      <c r="G37" s="46"/>
      <c r="H37" s="48"/>
    </row>
    <row r="38" spans="3:8" s="25" customFormat="1" ht="12.75">
      <c r="C38" s="46"/>
      <c r="D38" s="46"/>
      <c r="E38" s="47"/>
      <c r="F38" s="46"/>
      <c r="G38" s="46"/>
      <c r="H38" s="48"/>
    </row>
    <row r="39" spans="3:8" s="25" customFormat="1" ht="12.75">
      <c r="C39" s="46"/>
      <c r="D39" s="46"/>
      <c r="E39" s="47"/>
      <c r="F39" s="46"/>
      <c r="G39" s="46"/>
      <c r="H39" s="48"/>
    </row>
    <row r="40" spans="3:8" s="25" customFormat="1" ht="12.75">
      <c r="C40" s="46"/>
      <c r="D40" s="46"/>
      <c r="E40" s="47"/>
      <c r="F40" s="46"/>
      <c r="G40" s="46"/>
      <c r="H40" s="48"/>
    </row>
    <row r="41" spans="3:8" s="25" customFormat="1" ht="12.75">
      <c r="C41" s="46"/>
      <c r="D41" s="46"/>
      <c r="E41" s="47"/>
      <c r="F41" s="46"/>
      <c r="G41" s="46"/>
      <c r="H41" s="48"/>
    </row>
    <row r="42" spans="3:8" s="25" customFormat="1" ht="12.75">
      <c r="C42" s="46"/>
      <c r="D42" s="46"/>
      <c r="E42" s="47"/>
      <c r="F42" s="46"/>
      <c r="G42" s="46"/>
      <c r="H42" s="48"/>
    </row>
    <row r="43" spans="1:8" ht="12.75">
      <c r="A43" s="5"/>
      <c r="B43" s="5"/>
      <c r="C43" s="53"/>
      <c r="D43" s="53"/>
      <c r="E43" s="53"/>
      <c r="F43" s="53"/>
      <c r="G43" s="54"/>
      <c r="H43" s="54"/>
    </row>
    <row r="44" spans="1:10" ht="12.75">
      <c r="A44" s="110" t="s">
        <v>127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3:8" ht="12.75">
      <c r="C46" s="55"/>
      <c r="D46" s="55"/>
      <c r="E46" s="55"/>
      <c r="F46" s="55"/>
      <c r="G46" s="55"/>
      <c r="H46" s="55"/>
    </row>
    <row r="47" spans="3:8" ht="12.75">
      <c r="C47" s="55"/>
      <c r="D47" s="55"/>
      <c r="E47" s="55"/>
      <c r="F47" s="55"/>
      <c r="G47" s="55"/>
      <c r="H47" s="55"/>
    </row>
  </sheetData>
  <sheetProtection/>
  <mergeCells count="9">
    <mergeCell ref="C8:H8"/>
    <mergeCell ref="D9:F9"/>
    <mergeCell ref="A44:J45"/>
    <mergeCell ref="A1:J1"/>
    <mergeCell ref="A2:J2"/>
    <mergeCell ref="A3:J3"/>
    <mergeCell ref="A4:J4"/>
    <mergeCell ref="A5:J5"/>
    <mergeCell ref="A6:J6"/>
  </mergeCells>
  <printOptions horizontalCentered="1"/>
  <pageMargins left="0.75" right="0.5" top="1" bottom="0.5" header="0.5" footer="0.2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view="pageBreakPreview" zoomScaleSheetLayoutView="100" zoomScalePageLayoutView="0" workbookViewId="0" topLeftCell="A1">
      <selection activeCell="O33" sqref="O33"/>
    </sheetView>
  </sheetViews>
  <sheetFormatPr defaultColWidth="9.140625" defaultRowHeight="12.75"/>
  <cols>
    <col min="1" max="1" width="3.7109375" style="1" customWidth="1"/>
    <col min="2" max="5" width="9.140625" style="1" customWidth="1"/>
    <col min="6" max="6" width="10.8515625" style="1" customWidth="1"/>
    <col min="7" max="7" width="14.8515625" style="25" bestFit="1" customWidth="1"/>
    <col min="8" max="8" width="5.7109375" style="1" customWidth="1"/>
    <col min="9" max="9" width="14.8515625" style="1" bestFit="1" customWidth="1"/>
    <col min="10" max="16384" width="9.140625" style="1" customWidth="1"/>
  </cols>
  <sheetData>
    <row r="1" spans="1:9" ht="15.75">
      <c r="A1" s="111" t="s">
        <v>12</v>
      </c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12" t="s">
        <v>13</v>
      </c>
      <c r="B2" s="112"/>
      <c r="C2" s="112"/>
      <c r="D2" s="112"/>
      <c r="E2" s="112"/>
      <c r="F2" s="112"/>
      <c r="G2" s="112"/>
      <c r="H2" s="112"/>
      <c r="I2" s="112"/>
    </row>
    <row r="3" spans="1:9" ht="12.75">
      <c r="A3" s="113"/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3" t="s">
        <v>25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3" t="s">
        <v>122</v>
      </c>
      <c r="B5" s="113"/>
      <c r="C5" s="113"/>
      <c r="D5" s="113"/>
      <c r="E5" s="113"/>
      <c r="F5" s="113"/>
      <c r="G5" s="113"/>
      <c r="H5" s="113"/>
      <c r="I5" s="113"/>
    </row>
    <row r="6" spans="1:9" ht="12.75">
      <c r="A6" s="114" t="s">
        <v>28</v>
      </c>
      <c r="B6" s="114"/>
      <c r="C6" s="114"/>
      <c r="D6" s="114"/>
      <c r="E6" s="114"/>
      <c r="F6" s="114"/>
      <c r="G6" s="114"/>
      <c r="H6" s="114"/>
      <c r="I6" s="114"/>
    </row>
    <row r="8" spans="7:9" ht="12.75">
      <c r="G8" s="3" t="s">
        <v>119</v>
      </c>
      <c r="I8" s="3" t="s">
        <v>119</v>
      </c>
    </row>
    <row r="9" spans="7:9" ht="12.75">
      <c r="G9" s="4" t="s">
        <v>121</v>
      </c>
      <c r="H9" s="5"/>
      <c r="I9" s="4" t="s">
        <v>120</v>
      </c>
    </row>
    <row r="10" spans="7:9" ht="12.75">
      <c r="G10" s="3" t="s">
        <v>15</v>
      </c>
      <c r="H10" s="6"/>
      <c r="I10" s="3" t="s">
        <v>15</v>
      </c>
    </row>
    <row r="11" spans="1:9" ht="12.75">
      <c r="A11" s="7" t="s">
        <v>30</v>
      </c>
      <c r="G11" s="8"/>
      <c r="H11" s="9"/>
      <c r="I11" s="8"/>
    </row>
    <row r="12" spans="1:9" ht="12.75">
      <c r="A12" s="1" t="s">
        <v>108</v>
      </c>
      <c r="G12" s="10">
        <f>pl!D21</f>
        <v>2062</v>
      </c>
      <c r="H12" s="9"/>
      <c r="I12" s="10">
        <f>pl!E21</f>
        <v>1738</v>
      </c>
    </row>
    <row r="13" spans="7:9" ht="6" customHeight="1">
      <c r="G13" s="10"/>
      <c r="H13" s="11"/>
      <c r="I13" s="10"/>
    </row>
    <row r="14" spans="1:9" ht="12.75">
      <c r="A14" s="1" t="s">
        <v>43</v>
      </c>
      <c r="G14" s="10"/>
      <c r="H14" s="11"/>
      <c r="I14" s="10"/>
    </row>
    <row r="15" spans="1:9" ht="12.75">
      <c r="A15" s="1" t="s">
        <v>37</v>
      </c>
      <c r="B15" s="12"/>
      <c r="G15" s="10">
        <v>395</v>
      </c>
      <c r="H15" s="11"/>
      <c r="I15" s="10">
        <v>357</v>
      </c>
    </row>
    <row r="16" spans="1:9" ht="12.75" hidden="1">
      <c r="A16" s="1" t="s">
        <v>97</v>
      </c>
      <c r="B16" s="12"/>
      <c r="G16" s="10">
        <v>0</v>
      </c>
      <c r="H16" s="11"/>
      <c r="I16" s="10">
        <v>0</v>
      </c>
    </row>
    <row r="17" spans="1:9" ht="12.75" hidden="1">
      <c r="A17" s="1" t="s">
        <v>90</v>
      </c>
      <c r="G17" s="13">
        <v>0</v>
      </c>
      <c r="H17" s="14"/>
      <c r="I17" s="13">
        <v>0</v>
      </c>
    </row>
    <row r="18" spans="1:9" ht="12.75">
      <c r="A18" s="1" t="s">
        <v>135</v>
      </c>
      <c r="B18" s="12"/>
      <c r="G18" s="13">
        <f>-pl!D20</f>
        <v>12</v>
      </c>
      <c r="H18" s="14"/>
      <c r="I18" s="13">
        <f>-pl!E20</f>
        <v>3</v>
      </c>
    </row>
    <row r="19" spans="1:9" ht="12.75">
      <c r="A19" s="1" t="s">
        <v>38</v>
      </c>
      <c r="G19" s="13">
        <v>-2</v>
      </c>
      <c r="H19" s="14"/>
      <c r="I19" s="13">
        <v>-9</v>
      </c>
    </row>
    <row r="20" spans="1:9" ht="12.75">
      <c r="A20" s="1" t="s">
        <v>88</v>
      </c>
      <c r="G20" s="13">
        <v>16</v>
      </c>
      <c r="H20" s="14"/>
      <c r="I20" s="13">
        <v>13</v>
      </c>
    </row>
    <row r="21" spans="1:9" ht="12.75" hidden="1">
      <c r="A21" s="1" t="s">
        <v>100</v>
      </c>
      <c r="G21" s="13">
        <v>0</v>
      </c>
      <c r="H21" s="14"/>
      <c r="I21" s="13">
        <v>0</v>
      </c>
    </row>
    <row r="22" spans="1:9" ht="12.75">
      <c r="A22" s="1" t="s">
        <v>45</v>
      </c>
      <c r="B22" s="12"/>
      <c r="G22" s="13">
        <v>1</v>
      </c>
      <c r="H22" s="14"/>
      <c r="I22" s="13">
        <v>13</v>
      </c>
    </row>
    <row r="23" spans="1:9" ht="12.75">
      <c r="A23" s="1" t="s">
        <v>132</v>
      </c>
      <c r="B23" s="12"/>
      <c r="G23" s="13">
        <v>0</v>
      </c>
      <c r="H23" s="14"/>
      <c r="I23" s="13">
        <v>411</v>
      </c>
    </row>
    <row r="24" spans="1:9" ht="12.75" hidden="1">
      <c r="A24" s="1" t="s">
        <v>83</v>
      </c>
      <c r="G24" s="13">
        <v>0</v>
      </c>
      <c r="H24" s="14"/>
      <c r="I24" s="13">
        <v>0</v>
      </c>
    </row>
    <row r="25" spans="1:9" ht="12.75">
      <c r="A25" s="1" t="s">
        <v>84</v>
      </c>
      <c r="G25" s="13">
        <v>0</v>
      </c>
      <c r="H25" s="14"/>
      <c r="I25" s="13">
        <v>-233</v>
      </c>
    </row>
    <row r="26" spans="1:9" ht="12.75">
      <c r="A26" s="1" t="s">
        <v>128</v>
      </c>
      <c r="G26" s="13">
        <v>0</v>
      </c>
      <c r="H26" s="14"/>
      <c r="I26" s="13">
        <v>19</v>
      </c>
    </row>
    <row r="27" spans="1:9" ht="12.75" hidden="1">
      <c r="A27" s="1" t="s">
        <v>98</v>
      </c>
      <c r="G27" s="13">
        <v>0</v>
      </c>
      <c r="H27" s="14"/>
      <c r="I27" s="13">
        <v>0</v>
      </c>
    </row>
    <row r="28" spans="1:9" ht="12.75">
      <c r="A28" s="1" t="s">
        <v>129</v>
      </c>
      <c r="G28" s="13">
        <v>-48</v>
      </c>
      <c r="H28" s="14"/>
      <c r="I28" s="13">
        <v>0</v>
      </c>
    </row>
    <row r="29" spans="1:9" ht="12.75" hidden="1">
      <c r="A29" s="1" t="s">
        <v>89</v>
      </c>
      <c r="G29" s="13">
        <v>0</v>
      </c>
      <c r="H29" s="14"/>
      <c r="I29" s="13">
        <v>0</v>
      </c>
    </row>
    <row r="30" spans="1:9" ht="12.75" hidden="1">
      <c r="A30" s="1" t="s">
        <v>99</v>
      </c>
      <c r="G30" s="13">
        <v>0</v>
      </c>
      <c r="H30" s="14"/>
      <c r="I30" s="13">
        <v>0</v>
      </c>
    </row>
    <row r="31" spans="2:9" ht="4.5" customHeight="1">
      <c r="B31" s="12"/>
      <c r="G31" s="15"/>
      <c r="H31" s="14"/>
      <c r="I31" s="15"/>
    </row>
    <row r="32" spans="2:9" ht="4.5" customHeight="1">
      <c r="B32" s="12"/>
      <c r="G32" s="13"/>
      <c r="H32" s="14"/>
      <c r="I32" s="13"/>
    </row>
    <row r="33" spans="1:9" ht="12.75">
      <c r="A33" s="1" t="s">
        <v>69</v>
      </c>
      <c r="B33" s="12"/>
      <c r="G33" s="13">
        <f>SUM(G12:G31)</f>
        <v>2436</v>
      </c>
      <c r="H33" s="14"/>
      <c r="I33" s="13">
        <f>SUM(I12:I31)</f>
        <v>2312</v>
      </c>
    </row>
    <row r="34" spans="1:9" ht="12.75">
      <c r="A34" s="1" t="s">
        <v>39</v>
      </c>
      <c r="G34" s="13">
        <v>-133</v>
      </c>
      <c r="H34" s="14"/>
      <c r="I34" s="13">
        <v>-4223</v>
      </c>
    </row>
    <row r="35" spans="1:9" ht="12.75">
      <c r="A35" s="1" t="s">
        <v>3</v>
      </c>
      <c r="G35" s="13">
        <v>469</v>
      </c>
      <c r="H35" s="14"/>
      <c r="I35" s="13">
        <v>-2048</v>
      </c>
    </row>
    <row r="36" spans="1:11" ht="12.75">
      <c r="A36" s="1" t="s">
        <v>40</v>
      </c>
      <c r="G36" s="13">
        <v>207</v>
      </c>
      <c r="H36" s="14"/>
      <c r="I36" s="13">
        <v>3178</v>
      </c>
      <c r="K36" s="11"/>
    </row>
    <row r="37" spans="2:9" ht="4.5" customHeight="1">
      <c r="B37" s="12"/>
      <c r="G37" s="15"/>
      <c r="H37" s="14"/>
      <c r="I37" s="15"/>
    </row>
    <row r="38" spans="2:9" ht="4.5" customHeight="1">
      <c r="B38" s="12"/>
      <c r="G38" s="13"/>
      <c r="H38" s="14"/>
      <c r="I38" s="13"/>
    </row>
    <row r="39" spans="1:9" ht="12.75">
      <c r="A39" s="1" t="s">
        <v>123</v>
      </c>
      <c r="B39" s="12"/>
      <c r="G39" s="13">
        <f>SUM(G33:G36)</f>
        <v>2979</v>
      </c>
      <c r="H39" s="14"/>
      <c r="I39" s="13">
        <f>SUM(I33:I37)</f>
        <v>-781</v>
      </c>
    </row>
    <row r="40" spans="1:9" ht="12.75">
      <c r="A40" s="1" t="s">
        <v>73</v>
      </c>
      <c r="B40" s="12"/>
      <c r="G40" s="13">
        <v>-191</v>
      </c>
      <c r="H40" s="14"/>
      <c r="I40" s="13">
        <v>-228</v>
      </c>
    </row>
    <row r="41" spans="1:9" ht="12.75">
      <c r="A41" s="1" t="s">
        <v>85</v>
      </c>
      <c r="B41" s="12"/>
      <c r="G41" s="13">
        <v>-20</v>
      </c>
      <c r="H41" s="14"/>
      <c r="I41" s="13">
        <v>-13</v>
      </c>
    </row>
    <row r="42" spans="2:9" ht="4.5" customHeight="1">
      <c r="B42" s="12"/>
      <c r="G42" s="15"/>
      <c r="H42" s="14"/>
      <c r="I42" s="15"/>
    </row>
    <row r="43" spans="2:9" ht="4.5" customHeight="1">
      <c r="B43" s="12"/>
      <c r="G43" s="13"/>
      <c r="H43" s="14"/>
      <c r="I43" s="13"/>
    </row>
    <row r="44" spans="1:9" ht="12.75">
      <c r="A44" s="1" t="s">
        <v>124</v>
      </c>
      <c r="B44" s="12"/>
      <c r="G44" s="13">
        <f>SUM(G39:G42)</f>
        <v>2768</v>
      </c>
      <c r="H44" s="14"/>
      <c r="I44" s="13">
        <f>SUM(I39:I42)</f>
        <v>-1022</v>
      </c>
    </row>
    <row r="45" spans="2:9" ht="4.5" customHeight="1">
      <c r="B45" s="12"/>
      <c r="G45" s="15"/>
      <c r="H45" s="14"/>
      <c r="I45" s="15"/>
    </row>
    <row r="46" spans="7:9" ht="12.75">
      <c r="G46" s="13"/>
      <c r="H46" s="14"/>
      <c r="I46" s="13"/>
    </row>
    <row r="47" spans="1:9" ht="12.75">
      <c r="A47" s="7" t="s">
        <v>34</v>
      </c>
      <c r="G47" s="13"/>
      <c r="H47" s="14"/>
      <c r="I47" s="13"/>
    </row>
    <row r="48" spans="1:9" ht="12.75">
      <c r="A48" s="1" t="s">
        <v>31</v>
      </c>
      <c r="B48" s="12"/>
      <c r="G48" s="13">
        <f>-G19</f>
        <v>2</v>
      </c>
      <c r="H48" s="14"/>
      <c r="I48" s="13">
        <f>-I19</f>
        <v>9</v>
      </c>
    </row>
    <row r="49" spans="1:9" ht="12.75">
      <c r="A49" s="1" t="s">
        <v>41</v>
      </c>
      <c r="B49" s="12"/>
      <c r="G49" s="13">
        <v>-137</v>
      </c>
      <c r="H49" s="14"/>
      <c r="I49" s="13">
        <v>-260</v>
      </c>
    </row>
    <row r="50" spans="1:9" ht="12.75">
      <c r="A50" s="1" t="s">
        <v>86</v>
      </c>
      <c r="B50" s="12"/>
      <c r="G50" s="13">
        <v>0</v>
      </c>
      <c r="H50" s="14"/>
      <c r="I50" s="13">
        <v>1593</v>
      </c>
    </row>
    <row r="51" spans="1:9" ht="12.75">
      <c r="A51" s="1" t="s">
        <v>101</v>
      </c>
      <c r="B51" s="12"/>
      <c r="G51" s="13">
        <v>0</v>
      </c>
      <c r="H51" s="14"/>
      <c r="I51" s="13">
        <v>39</v>
      </c>
    </row>
    <row r="52" spans="2:9" ht="4.5" customHeight="1">
      <c r="B52" s="12"/>
      <c r="G52" s="15"/>
      <c r="H52" s="14"/>
      <c r="I52" s="15"/>
    </row>
    <row r="53" spans="2:9" ht="4.5" customHeight="1">
      <c r="B53" s="12"/>
      <c r="G53" s="13"/>
      <c r="H53" s="14"/>
      <c r="I53" s="13"/>
    </row>
    <row r="54" spans="1:9" ht="12.75">
      <c r="A54" s="1" t="s">
        <v>125</v>
      </c>
      <c r="G54" s="13">
        <f>SUM(G48:G53)</f>
        <v>-135</v>
      </c>
      <c r="H54" s="14"/>
      <c r="I54" s="13">
        <f>SUM(I48:I53)</f>
        <v>1381</v>
      </c>
    </row>
    <row r="55" spans="2:9" ht="4.5" customHeight="1">
      <c r="B55" s="12"/>
      <c r="G55" s="15"/>
      <c r="H55" s="14"/>
      <c r="I55" s="15"/>
    </row>
    <row r="56" spans="7:9" ht="12.75">
      <c r="G56" s="13"/>
      <c r="H56" s="14"/>
      <c r="I56" s="13"/>
    </row>
    <row r="57" spans="1:9" ht="12.75">
      <c r="A57" s="7" t="s">
        <v>35</v>
      </c>
      <c r="G57" s="13"/>
      <c r="H57" s="14"/>
      <c r="I57" s="13"/>
    </row>
    <row r="58" spans="1:9" ht="12.75">
      <c r="A58" s="1" t="s">
        <v>87</v>
      </c>
      <c r="G58" s="13">
        <v>-23</v>
      </c>
      <c r="H58" s="14"/>
      <c r="I58" s="13">
        <v>-21</v>
      </c>
    </row>
    <row r="59" spans="1:9" ht="12.75">
      <c r="A59" s="1" t="s">
        <v>91</v>
      </c>
      <c r="G59" s="13">
        <v>-1350</v>
      </c>
      <c r="H59" s="14"/>
      <c r="I59" s="13">
        <v>2014</v>
      </c>
    </row>
    <row r="60" spans="2:9" ht="4.5" customHeight="1">
      <c r="B60" s="12"/>
      <c r="G60" s="15"/>
      <c r="H60" s="14"/>
      <c r="I60" s="15"/>
    </row>
    <row r="61" spans="2:9" ht="4.5" customHeight="1">
      <c r="B61" s="12"/>
      <c r="G61" s="13"/>
      <c r="H61" s="14"/>
      <c r="I61" s="13"/>
    </row>
    <row r="62" spans="1:9" ht="12.75" customHeight="1">
      <c r="A62" s="1" t="s">
        <v>94</v>
      </c>
      <c r="G62" s="13">
        <f>SUM(G58:G61)</f>
        <v>-1373</v>
      </c>
      <c r="H62" s="14"/>
      <c r="I62" s="13">
        <f>SUM(I58:I61)</f>
        <v>1993</v>
      </c>
    </row>
    <row r="63" spans="2:9" ht="4.5" customHeight="1">
      <c r="B63" s="12"/>
      <c r="G63" s="15"/>
      <c r="H63" s="14"/>
      <c r="I63" s="15"/>
    </row>
    <row r="64" spans="7:9" ht="12.75">
      <c r="G64" s="13"/>
      <c r="H64" s="14"/>
      <c r="I64" s="13"/>
    </row>
    <row r="65" spans="1:9" ht="12.75">
      <c r="A65" s="7" t="s">
        <v>133</v>
      </c>
      <c r="G65" s="13">
        <f>+G54+G44+G62</f>
        <v>1260</v>
      </c>
      <c r="H65" s="14"/>
      <c r="I65" s="13">
        <f>+I54+I44+I62</f>
        <v>2352</v>
      </c>
    </row>
    <row r="67" spans="1:9" ht="12.75">
      <c r="A67" s="7" t="s">
        <v>44</v>
      </c>
      <c r="G67" s="13"/>
      <c r="H67" s="14"/>
      <c r="I67" s="13"/>
    </row>
    <row r="68" spans="1:9" ht="12.75">
      <c r="A68" s="7" t="s">
        <v>134</v>
      </c>
      <c r="G68" s="18">
        <v>5370</v>
      </c>
      <c r="H68" s="19"/>
      <c r="I68" s="18">
        <v>3374</v>
      </c>
    </row>
    <row r="69" spans="1:9" ht="12.75">
      <c r="A69" s="7" t="s">
        <v>42</v>
      </c>
      <c r="G69" s="20"/>
      <c r="H69" s="5"/>
      <c r="I69" s="20"/>
    </row>
    <row r="70" spans="1:9" ht="12.75">
      <c r="A70" s="7" t="s">
        <v>134</v>
      </c>
      <c r="G70" s="20">
        <f>SUM(G65:G68)</f>
        <v>6630</v>
      </c>
      <c r="H70" s="5"/>
      <c r="I70" s="20">
        <f>SUM(I65:I68)</f>
        <v>5726</v>
      </c>
    </row>
    <row r="71" spans="2:9" ht="4.5" customHeight="1" thickBot="1">
      <c r="B71" s="12"/>
      <c r="G71" s="21"/>
      <c r="H71" s="14"/>
      <c r="I71" s="21"/>
    </row>
    <row r="72" spans="2:9" ht="13.5" thickTop="1">
      <c r="B72" s="12"/>
      <c r="G72" s="13"/>
      <c r="H72" s="14"/>
      <c r="I72" s="17"/>
    </row>
    <row r="73" spans="2:9" ht="12.75">
      <c r="B73" s="12"/>
      <c r="G73" s="22">
        <f>G70-'bs'!B28</f>
        <v>0</v>
      </c>
      <c r="H73" s="23"/>
      <c r="I73" s="22">
        <f>30774-I70</f>
        <v>25048</v>
      </c>
    </row>
    <row r="74" spans="1:9" ht="12.75">
      <c r="A74" s="110" t="s">
        <v>126</v>
      </c>
      <c r="B74" s="110"/>
      <c r="C74" s="110"/>
      <c r="D74" s="110"/>
      <c r="E74" s="110"/>
      <c r="F74" s="110"/>
      <c r="G74" s="110"/>
      <c r="H74" s="110"/>
      <c r="I74" s="110"/>
    </row>
    <row r="75" spans="1:9" ht="12.75">
      <c r="A75" s="110"/>
      <c r="B75" s="110"/>
      <c r="C75" s="110"/>
      <c r="D75" s="110"/>
      <c r="E75" s="110"/>
      <c r="F75" s="110"/>
      <c r="G75" s="110"/>
      <c r="H75" s="110"/>
      <c r="I75" s="110"/>
    </row>
    <row r="77" ht="12.75">
      <c r="G77" s="24">
        <f>G70-'bs'!B28</f>
        <v>0</v>
      </c>
    </row>
  </sheetData>
  <sheetProtection/>
  <mergeCells count="7">
    <mergeCell ref="A74:I75"/>
    <mergeCell ref="A5:I5"/>
    <mergeCell ref="A6:I6"/>
    <mergeCell ref="A1:I1"/>
    <mergeCell ref="A2:I2"/>
    <mergeCell ref="A4:I4"/>
    <mergeCell ref="A3:I3"/>
  </mergeCells>
  <printOptions horizontalCentered="1"/>
  <pageMargins left="0.75" right="0.5" top="0.75" bottom="0.75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2009-12-14T01:06:33Z</cp:lastPrinted>
  <dcterms:created xsi:type="dcterms:W3CDTF">2005-04-05T09:22:45Z</dcterms:created>
  <dcterms:modified xsi:type="dcterms:W3CDTF">2009-12-23T05:24:19Z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